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8595" windowHeight="7485" activeTab="1"/>
  </bookViews>
  <sheets>
    <sheet name="Sheet1" sheetId="1" r:id="rId1"/>
    <sheet name="Sheet2" sheetId="2" r:id="rId2"/>
  </sheets>
  <calcPr calcId="125725"/>
  <fileRecoveryPr repairLoad="1"/>
</workbook>
</file>

<file path=xl/calcChain.xml><?xml version="1.0" encoding="utf-8"?>
<calcChain xmlns="http://schemas.openxmlformats.org/spreadsheetml/2006/main">
  <c r="N17" i="2"/>
  <c r="M14"/>
  <c r="N14" s="1"/>
  <c r="K4"/>
  <c r="J132" i="1"/>
  <c r="L9" i="2"/>
  <c r="K13"/>
  <c r="K12"/>
  <c r="K9"/>
  <c r="K6"/>
  <c r="K5"/>
  <c r="K3"/>
  <c r="C4"/>
  <c r="H117" i="1"/>
  <c r="D4" i="2" s="1"/>
  <c r="E117" i="1"/>
  <c r="D10" i="2"/>
  <c r="I10" s="1"/>
  <c r="E118" i="1"/>
  <c r="C5" i="2" s="1"/>
  <c r="E119" i="1"/>
  <c r="C6" i="2" s="1"/>
  <c r="E120" i="1"/>
  <c r="E121"/>
  <c r="E122"/>
  <c r="C9" i="2" s="1"/>
  <c r="E124" i="1"/>
  <c r="C11" i="2" s="1"/>
  <c r="E125" i="1"/>
  <c r="C12" i="2" s="1"/>
  <c r="E126" i="1"/>
  <c r="C13" i="2" s="1"/>
  <c r="E116" i="1"/>
  <c r="C3" i="2" s="1"/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2"/>
  <c r="C10" i="2"/>
  <c r="C7"/>
  <c r="C8"/>
  <c r="J128" i="1"/>
  <c r="G128"/>
  <c r="F128"/>
  <c r="L10" i="2" l="1"/>
  <c r="H121" i="1"/>
  <c r="D8" i="2" s="1"/>
  <c r="I8" s="1"/>
  <c r="L8" s="1"/>
  <c r="H122" i="1"/>
  <c r="D9" i="2" s="1"/>
  <c r="H118" i="1"/>
  <c r="D5" i="2" s="1"/>
  <c r="I5" s="1"/>
  <c r="L5" s="1"/>
  <c r="H116" i="1"/>
  <c r="D3" i="2" s="1"/>
  <c r="I3" s="1"/>
  <c r="L3" s="1"/>
  <c r="H126" i="1"/>
  <c r="D13" i="2" s="1"/>
  <c r="I13" s="1"/>
  <c r="L13" s="1"/>
  <c r="H125" i="1"/>
  <c r="D12" i="2" s="1"/>
  <c r="I12" s="1"/>
  <c r="L12" s="1"/>
  <c r="H119" i="1"/>
  <c r="D6" i="2" s="1"/>
  <c r="I6" s="1"/>
  <c r="L6" s="1"/>
  <c r="H124" i="1"/>
  <c r="D11" i="2" s="1"/>
  <c r="I11" s="1"/>
  <c r="L11" s="1"/>
  <c r="H120" i="1"/>
  <c r="D7" i="2" s="1"/>
  <c r="I7" s="1"/>
  <c r="L7" s="1"/>
  <c r="E128" i="1"/>
  <c r="I4" i="2" l="1"/>
  <c r="L4" s="1"/>
  <c r="L14" s="1"/>
  <c r="H128" i="1"/>
</calcChain>
</file>

<file path=xl/comments1.xml><?xml version="1.0" encoding="utf-8"?>
<comments xmlns="http://schemas.openxmlformats.org/spreadsheetml/2006/main">
  <authors>
    <author>jb10021</author>
  </authors>
  <commentList>
    <comment ref="E123" authorId="0">
      <text>
        <r>
          <rPr>
            <b/>
            <sz val="9"/>
            <color indexed="81"/>
            <rFont val="Tahoma"/>
            <charset val="1"/>
          </rPr>
          <t>jb10021:</t>
        </r>
        <r>
          <rPr>
            <sz val="9"/>
            <color indexed="81"/>
            <rFont val="Tahoma"/>
            <charset val="1"/>
          </rPr>
          <t xml:space="preserve">
8 residences in table 4, standish town centre uses</t>
        </r>
      </text>
    </comment>
    <comment ref="H123" authorId="0">
      <text>
        <r>
          <rPr>
            <b/>
            <sz val="9"/>
            <color indexed="81"/>
            <rFont val="Tahoma"/>
            <charset val="1"/>
          </rPr>
          <t>jb10021:</t>
        </r>
        <r>
          <rPr>
            <sz val="9"/>
            <color indexed="81"/>
            <rFont val="Tahoma"/>
            <charset val="1"/>
          </rPr>
          <t xml:space="preserve">
8 residences in table 4, standish town centre uses</t>
        </r>
      </text>
    </comment>
  </commentList>
</comments>
</file>

<file path=xl/comments2.xml><?xml version="1.0" encoding="utf-8"?>
<comments xmlns="http://schemas.openxmlformats.org/spreadsheetml/2006/main">
  <authors>
    <author>jb10021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jb10021:</t>
        </r>
        <r>
          <rPr>
            <sz val="9"/>
            <color indexed="81"/>
            <rFont val="Tahoma"/>
            <family val="2"/>
          </rPr>
          <t xml:space="preserve">
table 4 total is 43, this is estimated proportion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jb10021:</t>
        </r>
        <r>
          <rPr>
            <sz val="9"/>
            <color indexed="81"/>
            <rFont val="Tahoma"/>
            <family val="2"/>
          </rPr>
          <t xml:space="preserve">
table 4 total is 43, this is estimated proportion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jb10021:</t>
        </r>
        <r>
          <rPr>
            <sz val="9"/>
            <color indexed="81"/>
            <rFont val="Tahoma"/>
            <family val="2"/>
          </rPr>
          <t xml:space="preserve">
based on estimated floor area of 100m sq ea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jb10021:</t>
        </r>
        <r>
          <rPr>
            <sz val="9"/>
            <color indexed="81"/>
            <rFont val="Tahoma"/>
            <charset val="1"/>
          </rPr>
          <t xml:space="preserve">
8 residences in table 4, standish town centre uses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jb10021:</t>
        </r>
        <r>
          <rPr>
            <sz val="9"/>
            <color indexed="81"/>
            <rFont val="Tahoma"/>
            <family val="2"/>
          </rPr>
          <t xml:space="preserve">
no figure provided so assumed same as A1</t>
        </r>
      </text>
    </comment>
  </commentList>
</comments>
</file>

<file path=xl/sharedStrings.xml><?xml version="1.0" encoding="utf-8"?>
<sst xmlns="http://schemas.openxmlformats.org/spreadsheetml/2006/main" count="391" uniqueCount="160">
  <si>
    <t>preston rd</t>
  </si>
  <si>
    <t>high st</t>
  </si>
  <si>
    <t>cross st</t>
  </si>
  <si>
    <t>rectory ln</t>
  </si>
  <si>
    <t>church st</t>
  </si>
  <si>
    <t>lhs</t>
  </si>
  <si>
    <t>rhs</t>
  </si>
  <si>
    <t>CK installations, double glazing etc</t>
  </si>
  <si>
    <t>standish print</t>
  </si>
  <si>
    <t>jos barbers</t>
  </si>
  <si>
    <t>dressing up</t>
  </si>
  <si>
    <t>tattoos</t>
  </si>
  <si>
    <t>batt est agent</t>
  </si>
  <si>
    <t>winnard &amp; brown est agent</t>
  </si>
  <si>
    <t>galloways</t>
  </si>
  <si>
    <t>hair co</t>
  </si>
  <si>
    <t>bet fred</t>
  </si>
  <si>
    <t>pharmacy</t>
  </si>
  <si>
    <t>dry cleaners</t>
  </si>
  <si>
    <t>card shop</t>
  </si>
  <si>
    <t>deli</t>
  </si>
  <si>
    <t>hair gallery</t>
  </si>
  <si>
    <t>vape shop</t>
  </si>
  <si>
    <t>bridal boutique</t>
  </si>
  <si>
    <t>bargain booze</t>
  </si>
  <si>
    <t>bumbles gifts</t>
  </si>
  <si>
    <t>coffee lounge</t>
  </si>
  <si>
    <t>nail place</t>
  </si>
  <si>
    <t>RBS</t>
  </si>
  <si>
    <t>rainbow (kids stuff)</t>
  </si>
  <si>
    <t>R&amp;H est agent</t>
  </si>
  <si>
    <t>balloon shop</t>
  </si>
  <si>
    <t>big white event co</t>
  </si>
  <si>
    <t>wild flowers</t>
  </si>
  <si>
    <t>posh frocks</t>
  </si>
  <si>
    <t>butty shop</t>
  </si>
  <si>
    <t>therapy centre</t>
  </si>
  <si>
    <t>mortgage clinic</t>
  </si>
  <si>
    <t>standish inks</t>
  </si>
  <si>
    <t>changing rooms</t>
  </si>
  <si>
    <t>got 2 go travel</t>
  </si>
  <si>
    <t>sugar shack sweets</t>
  </si>
  <si>
    <t>solicitors</t>
  </si>
  <si>
    <t>physio</t>
  </si>
  <si>
    <t>Barbers</t>
  </si>
  <si>
    <t>chemist</t>
  </si>
  <si>
    <t>H&amp;H estate agent</t>
  </si>
  <si>
    <t>castellis</t>
  </si>
  <si>
    <t>A&amp;P est agent</t>
  </si>
  <si>
    <t>yoga</t>
  </si>
  <si>
    <t>chic interior design</t>
  </si>
  <si>
    <t>mrs lyons</t>
  </si>
  <si>
    <t>la mama</t>
  </si>
  <si>
    <t>taxi</t>
  </si>
  <si>
    <t>flooring</t>
  </si>
  <si>
    <t>B&amp;L hair</t>
  </si>
  <si>
    <t>design &amp; print</t>
  </si>
  <si>
    <t>prosper financial services</t>
  </si>
  <si>
    <t>AFP investments</t>
  </si>
  <si>
    <t>hospice shop</t>
  </si>
  <si>
    <t>nails</t>
  </si>
  <si>
    <t>cross st gallery</t>
  </si>
  <si>
    <t>standish uniforms</t>
  </si>
  <si>
    <t>magic tree shop</t>
  </si>
  <si>
    <t>standish energy solutions</t>
  </si>
  <si>
    <t>Csek24 security</t>
  </si>
  <si>
    <t>dentist</t>
  </si>
  <si>
    <t>med practice</t>
  </si>
  <si>
    <t>framing</t>
  </si>
  <si>
    <t>dermott barbers</t>
  </si>
  <si>
    <t>wuff n stuff</t>
  </si>
  <si>
    <t>price photography</t>
  </si>
  <si>
    <t>hairdressers</t>
  </si>
  <si>
    <t>charity shop</t>
  </si>
  <si>
    <t>dicinson accountants</t>
  </si>
  <si>
    <t>garlands</t>
  </si>
  <si>
    <t>solange sunbeds</t>
  </si>
  <si>
    <t>kaz's kitchen</t>
  </si>
  <si>
    <t>autosave</t>
  </si>
  <si>
    <t>barbers</t>
  </si>
  <si>
    <t>bathrooms</t>
  </si>
  <si>
    <t>TSB</t>
  </si>
  <si>
    <t>aldi</t>
  </si>
  <si>
    <t>lidl</t>
  </si>
  <si>
    <t>global travel</t>
  </si>
  <si>
    <t>albion</t>
  </si>
  <si>
    <t>hoot</t>
  </si>
  <si>
    <t>A2</t>
  </si>
  <si>
    <t>A1</t>
  </si>
  <si>
    <t>A3</t>
  </si>
  <si>
    <t>A4</t>
  </si>
  <si>
    <t>A5</t>
  </si>
  <si>
    <t>B1</t>
  </si>
  <si>
    <t>C3</t>
  </si>
  <si>
    <t>D1</t>
  </si>
  <si>
    <t>D2</t>
  </si>
  <si>
    <t>P&amp;F solicitors</t>
  </si>
  <si>
    <t>Ladbrokes</t>
  </si>
  <si>
    <t>SG</t>
  </si>
  <si>
    <t>COOP</t>
  </si>
  <si>
    <t>POST OFFICE</t>
  </si>
  <si>
    <t>Spar</t>
  </si>
  <si>
    <t>subway</t>
  </si>
  <si>
    <t>use class</t>
  </si>
  <si>
    <t>day time use</t>
  </si>
  <si>
    <t>own parking</t>
  </si>
  <si>
    <t>y</t>
  </si>
  <si>
    <t>vets</t>
  </si>
  <si>
    <t>potters</t>
  </si>
  <si>
    <t>chadwicks</t>
  </si>
  <si>
    <t>taste of bengal</t>
  </si>
  <si>
    <t>unity club</t>
  </si>
  <si>
    <t>tims pizza</t>
  </si>
  <si>
    <t>standish tandoori</t>
  </si>
  <si>
    <t>chippy</t>
  </si>
  <si>
    <t>pole st</t>
  </si>
  <si>
    <t>dominos</t>
  </si>
  <si>
    <t>chicken</t>
  </si>
  <si>
    <t>la mama takeaway</t>
  </si>
  <si>
    <t>in good taste</t>
  </si>
  <si>
    <t>globe</t>
  </si>
  <si>
    <t>last orders</t>
  </si>
  <si>
    <t>school lane</t>
  </si>
  <si>
    <t>McAvoys</t>
  </si>
  <si>
    <t>oddfellows</t>
  </si>
  <si>
    <t>community centre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</si>
  <si>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</si>
  <si>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m2 total for 43 </t>
  </si>
  <si>
    <t>day time use without parking</t>
  </si>
  <si>
    <t>A1f</t>
  </si>
  <si>
    <t># in day time use without own parking</t>
  </si>
  <si>
    <t>From count</t>
  </si>
  <si>
    <t>From table 4</t>
  </si>
  <si>
    <t># off total</t>
  </si>
  <si>
    <t># off total, 2015 figure</t>
  </si>
  <si>
    <r>
      <t>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total in day time use, without own parking,after adjustments and scaling</t>
    </r>
  </si>
  <si>
    <t>disabled car parking provision</t>
  </si>
  <si>
    <t>standard car parking provision [per sq m or dwelling]</t>
  </si>
  <si>
    <t>m2 excluding lidl, aldi and spar</t>
  </si>
  <si>
    <t>m2 of lidl, aldi and spar</t>
  </si>
  <si>
    <t>calculated # spaces req'd for day time use</t>
  </si>
  <si>
    <t>Shop- food retail</t>
  </si>
  <si>
    <t>Shop- non food retail</t>
  </si>
  <si>
    <t>Financial &amp; prof services</t>
  </si>
  <si>
    <t>Food &amp; drink (rest't)</t>
  </si>
  <si>
    <t>Business- stand alone office</t>
  </si>
  <si>
    <t>Dwelling house</t>
  </si>
  <si>
    <t>Ass'y/leisure (indoor sport)</t>
  </si>
  <si>
    <t>misc</t>
  </si>
  <si>
    <t>6% of tot</t>
  </si>
  <si>
    <t>2.4 x 4.8m</t>
  </si>
  <si>
    <t>1 standard car space (plus access, manouvering etc)</t>
  </si>
  <si>
    <t>4 spaces per consulting room is DOE guide</t>
  </si>
  <si>
    <t>Non-residential institution (Clinic, dentist)</t>
  </si>
  <si>
    <t>Pubs and bars</t>
  </si>
  <si>
    <t>Hot food takeaways</t>
  </si>
  <si>
    <t>Studio one yoga</t>
  </si>
  <si>
    <t>suggested # spaces with local knowledge</t>
  </si>
  <si>
    <t>SG are sunbeds &amp; tattoo</t>
  </si>
  <si>
    <t>on 4 +4% calc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</si>
</sst>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opLeftCell="A82" workbookViewId="0">
      <selection activeCell="I109" sqref="I109"/>
    </sheetView>
  </sheetViews>
  <sheetFormatPr defaultRowHeight="15"/>
  <cols>
    <col min="1" max="1" width="9.140625" style="1"/>
    <col min="2" max="2" width="11.140625" customWidth="1"/>
    <col min="4" max="4" width="32.28515625" bestFit="1" customWidth="1"/>
    <col min="5" max="5" width="5" style="1" customWidth="1"/>
    <col min="6" max="6" width="6.42578125" style="1" customWidth="1"/>
    <col min="7" max="7" width="7.5703125" style="1" customWidth="1"/>
    <col min="8" max="8" width="8.28515625" style="1" customWidth="1"/>
    <col min="9" max="9" width="7.5703125" style="1" customWidth="1"/>
    <col min="10" max="10" width="9.140625" style="1"/>
  </cols>
  <sheetData>
    <row r="1" spans="1:10" ht="77.25" customHeight="1">
      <c r="E1" s="2" t="s">
        <v>103</v>
      </c>
      <c r="F1" s="2" t="s">
        <v>104</v>
      </c>
      <c r="G1" s="2" t="s">
        <v>105</v>
      </c>
      <c r="H1" s="2" t="s">
        <v>128</v>
      </c>
      <c r="I1" s="2"/>
      <c r="J1" s="2" t="s">
        <v>126</v>
      </c>
    </row>
    <row r="2" spans="1:10">
      <c r="A2" s="1">
        <v>1</v>
      </c>
      <c r="B2" t="s">
        <v>0</v>
      </c>
      <c r="C2" t="s">
        <v>5</v>
      </c>
      <c r="D2" t="s">
        <v>82</v>
      </c>
      <c r="E2" s="1" t="s">
        <v>88</v>
      </c>
      <c r="F2" s="1" t="s">
        <v>106</v>
      </c>
      <c r="G2" s="1" t="s">
        <v>106</v>
      </c>
      <c r="H2" s="1" t="str">
        <f>IF((F2="y")*AND(G2&lt;&gt;"y"),E2,"")</f>
        <v/>
      </c>
      <c r="J2" s="1">
        <v>868</v>
      </c>
    </row>
    <row r="3" spans="1:10">
      <c r="A3" s="1">
        <v>2</v>
      </c>
      <c r="D3" t="s">
        <v>7</v>
      </c>
      <c r="E3" s="1" t="s">
        <v>88</v>
      </c>
      <c r="F3" s="1" t="s">
        <v>106</v>
      </c>
      <c r="H3" s="1" t="str">
        <f t="shared" ref="H3:H66" si="0">IF((F3="y")*AND(G3&lt;&gt;"y"),E3,"")</f>
        <v>A1</v>
      </c>
    </row>
    <row r="4" spans="1:10">
      <c r="A4" s="1">
        <v>3</v>
      </c>
      <c r="D4" t="s">
        <v>8</v>
      </c>
      <c r="E4" s="1" t="s">
        <v>88</v>
      </c>
      <c r="F4" s="1" t="s">
        <v>106</v>
      </c>
      <c r="G4" s="1" t="s">
        <v>106</v>
      </c>
      <c r="H4" s="1" t="str">
        <f t="shared" si="0"/>
        <v/>
      </c>
    </row>
    <row r="5" spans="1:10">
      <c r="A5" s="1">
        <v>4</v>
      </c>
      <c r="D5" t="s">
        <v>9</v>
      </c>
      <c r="E5" s="1" t="s">
        <v>88</v>
      </c>
      <c r="F5" s="1" t="s">
        <v>106</v>
      </c>
      <c r="H5" s="1" t="str">
        <f t="shared" si="0"/>
        <v>A1</v>
      </c>
    </row>
    <row r="6" spans="1:10">
      <c r="A6" s="1">
        <v>5</v>
      </c>
      <c r="D6" t="s">
        <v>10</v>
      </c>
      <c r="E6" s="1" t="s">
        <v>88</v>
      </c>
      <c r="F6" s="1" t="s">
        <v>106</v>
      </c>
      <c r="H6" s="1" t="str">
        <f t="shared" si="0"/>
        <v>A1</v>
      </c>
    </row>
    <row r="7" spans="1:10">
      <c r="A7" s="1">
        <v>6</v>
      </c>
      <c r="D7" t="s">
        <v>11</v>
      </c>
      <c r="E7" s="1" t="s">
        <v>98</v>
      </c>
      <c r="F7" s="1" t="s">
        <v>106</v>
      </c>
      <c r="H7" s="1" t="str">
        <f t="shared" si="0"/>
        <v>SG</v>
      </c>
    </row>
    <row r="8" spans="1:10">
      <c r="H8" s="1" t="str">
        <f t="shared" si="0"/>
        <v/>
      </c>
    </row>
    <row r="9" spans="1:10">
      <c r="A9" s="1">
        <v>7</v>
      </c>
      <c r="B9" t="s">
        <v>0</v>
      </c>
      <c r="C9" t="s">
        <v>6</v>
      </c>
      <c r="D9" t="s">
        <v>13</v>
      </c>
      <c r="E9" s="1" t="s">
        <v>87</v>
      </c>
      <c r="F9" s="1" t="s">
        <v>106</v>
      </c>
      <c r="H9" s="1" t="str">
        <f t="shared" si="0"/>
        <v>A2</v>
      </c>
    </row>
    <row r="10" spans="1:10">
      <c r="A10" s="1">
        <v>8</v>
      </c>
      <c r="D10" t="s">
        <v>14</v>
      </c>
      <c r="E10" s="1" t="s">
        <v>129</v>
      </c>
      <c r="F10" s="1" t="s">
        <v>106</v>
      </c>
      <c r="H10" s="1" t="str">
        <f t="shared" si="0"/>
        <v>A1f</v>
      </c>
    </row>
    <row r="11" spans="1:10">
      <c r="A11" s="1">
        <v>9</v>
      </c>
      <c r="D11" t="s">
        <v>15</v>
      </c>
      <c r="E11" s="1" t="s">
        <v>88</v>
      </c>
      <c r="F11" s="1" t="s">
        <v>106</v>
      </c>
      <c r="H11" s="1" t="str">
        <f t="shared" si="0"/>
        <v>A1</v>
      </c>
    </row>
    <row r="12" spans="1:10">
      <c r="A12" s="1">
        <v>10</v>
      </c>
      <c r="D12" t="s">
        <v>16</v>
      </c>
      <c r="E12" s="1" t="s">
        <v>87</v>
      </c>
      <c r="F12" s="1" t="s">
        <v>106</v>
      </c>
      <c r="H12" s="1" t="str">
        <f t="shared" si="0"/>
        <v>A2</v>
      </c>
    </row>
    <row r="13" spans="1:10">
      <c r="A13" s="1">
        <v>11</v>
      </c>
      <c r="D13" t="s">
        <v>96</v>
      </c>
      <c r="E13" s="1" t="s">
        <v>87</v>
      </c>
      <c r="F13" s="1" t="s">
        <v>106</v>
      </c>
      <c r="H13" s="1" t="str">
        <f t="shared" si="0"/>
        <v>A2</v>
      </c>
    </row>
    <row r="14" spans="1:10">
      <c r="A14" s="1">
        <v>12</v>
      </c>
      <c r="D14" t="s">
        <v>17</v>
      </c>
      <c r="E14" s="1" t="s">
        <v>88</v>
      </c>
      <c r="F14" s="1" t="s">
        <v>106</v>
      </c>
      <c r="H14" s="1" t="str">
        <f t="shared" si="0"/>
        <v>A1</v>
      </c>
    </row>
    <row r="15" spans="1:10">
      <c r="A15" s="1">
        <v>13</v>
      </c>
      <c r="D15" t="s">
        <v>18</v>
      </c>
      <c r="E15" s="1" t="s">
        <v>88</v>
      </c>
      <c r="F15" s="1" t="s">
        <v>106</v>
      </c>
      <c r="H15" s="1" t="str">
        <f t="shared" si="0"/>
        <v>A1</v>
      </c>
    </row>
    <row r="16" spans="1:10">
      <c r="A16" s="1">
        <v>14</v>
      </c>
      <c r="D16" t="s">
        <v>12</v>
      </c>
      <c r="E16" s="1" t="s">
        <v>87</v>
      </c>
      <c r="F16" s="1" t="s">
        <v>106</v>
      </c>
      <c r="H16" s="1" t="str">
        <f t="shared" si="0"/>
        <v>A2</v>
      </c>
    </row>
    <row r="17" spans="1:10">
      <c r="A17" s="1">
        <v>15</v>
      </c>
      <c r="D17" t="s">
        <v>19</v>
      </c>
      <c r="E17" s="1" t="s">
        <v>88</v>
      </c>
      <c r="F17" s="1" t="s">
        <v>106</v>
      </c>
      <c r="H17" s="1" t="str">
        <f t="shared" si="0"/>
        <v>A1</v>
      </c>
    </row>
    <row r="18" spans="1:10">
      <c r="A18" s="1">
        <v>16</v>
      </c>
      <c r="D18" t="s">
        <v>20</v>
      </c>
      <c r="E18" s="1" t="s">
        <v>129</v>
      </c>
      <c r="F18" s="1" t="s">
        <v>106</v>
      </c>
      <c r="H18" s="1" t="str">
        <f t="shared" si="0"/>
        <v>A1f</v>
      </c>
    </row>
    <row r="19" spans="1:10">
      <c r="A19" s="1">
        <v>17</v>
      </c>
      <c r="D19" t="s">
        <v>21</v>
      </c>
      <c r="E19" s="1" t="s">
        <v>88</v>
      </c>
      <c r="F19" s="1" t="s">
        <v>106</v>
      </c>
      <c r="H19" s="1" t="str">
        <f t="shared" si="0"/>
        <v>A1</v>
      </c>
    </row>
    <row r="20" spans="1:10">
      <c r="A20" s="1">
        <v>18</v>
      </c>
      <c r="D20" t="s">
        <v>22</v>
      </c>
      <c r="E20" s="1" t="s">
        <v>88</v>
      </c>
      <c r="F20" s="1" t="s">
        <v>106</v>
      </c>
      <c r="H20" s="1" t="str">
        <f t="shared" si="0"/>
        <v>A1</v>
      </c>
    </row>
    <row r="21" spans="1:10">
      <c r="A21" s="1">
        <v>19</v>
      </c>
      <c r="D21" t="s">
        <v>23</v>
      </c>
      <c r="E21" s="1" t="s">
        <v>88</v>
      </c>
      <c r="F21" s="1" t="s">
        <v>106</v>
      </c>
      <c r="H21" s="1" t="str">
        <f t="shared" si="0"/>
        <v>A1</v>
      </c>
    </row>
    <row r="22" spans="1:10">
      <c r="A22" s="1">
        <v>20</v>
      </c>
      <c r="D22" t="s">
        <v>24</v>
      </c>
      <c r="E22" s="1" t="s">
        <v>88</v>
      </c>
      <c r="F22" s="1" t="s">
        <v>106</v>
      </c>
      <c r="H22" s="1" t="str">
        <f t="shared" si="0"/>
        <v>A1</v>
      </c>
    </row>
    <row r="23" spans="1:10">
      <c r="A23" s="1">
        <v>21</v>
      </c>
      <c r="D23" t="s">
        <v>25</v>
      </c>
      <c r="E23" s="1" t="s">
        <v>88</v>
      </c>
      <c r="F23" s="1" t="s">
        <v>106</v>
      </c>
      <c r="H23" s="1" t="str">
        <f t="shared" si="0"/>
        <v>A1</v>
      </c>
    </row>
    <row r="24" spans="1:10">
      <c r="A24" s="1">
        <v>22</v>
      </c>
      <c r="D24" t="s">
        <v>26</v>
      </c>
      <c r="E24" s="1" t="s">
        <v>89</v>
      </c>
      <c r="F24" s="1" t="s">
        <v>106</v>
      </c>
      <c r="H24" s="1" t="str">
        <f t="shared" si="0"/>
        <v>A3</v>
      </c>
    </row>
    <row r="25" spans="1:10">
      <c r="A25" s="1">
        <v>23</v>
      </c>
      <c r="D25" t="s">
        <v>27</v>
      </c>
      <c r="E25" s="1" t="s">
        <v>88</v>
      </c>
      <c r="F25" s="1" t="s">
        <v>106</v>
      </c>
      <c r="H25" s="1" t="str">
        <f t="shared" si="0"/>
        <v>A1</v>
      </c>
    </row>
    <row r="26" spans="1:10">
      <c r="A26" s="1">
        <v>24</v>
      </c>
      <c r="D26" t="s">
        <v>83</v>
      </c>
      <c r="E26" s="1" t="s">
        <v>88</v>
      </c>
      <c r="F26" s="1" t="s">
        <v>106</v>
      </c>
      <c r="G26" s="1" t="s">
        <v>106</v>
      </c>
      <c r="H26" s="1" t="str">
        <f t="shared" si="0"/>
        <v/>
      </c>
      <c r="J26" s="1">
        <v>1005</v>
      </c>
    </row>
    <row r="27" spans="1:10">
      <c r="H27" s="1" t="str">
        <f t="shared" si="0"/>
        <v/>
      </c>
    </row>
    <row r="28" spans="1:10">
      <c r="A28" s="1">
        <v>25</v>
      </c>
      <c r="B28" t="s">
        <v>1</v>
      </c>
      <c r="C28" t="s">
        <v>5</v>
      </c>
      <c r="D28" t="s">
        <v>28</v>
      </c>
      <c r="E28" s="1" t="s">
        <v>87</v>
      </c>
      <c r="F28" s="1" t="s">
        <v>106</v>
      </c>
      <c r="H28" s="1" t="str">
        <f t="shared" si="0"/>
        <v>A2</v>
      </c>
    </row>
    <row r="29" spans="1:10">
      <c r="A29" s="1">
        <v>26</v>
      </c>
      <c r="D29" t="s">
        <v>29</v>
      </c>
      <c r="E29" s="1" t="s">
        <v>88</v>
      </c>
      <c r="F29" s="1" t="s">
        <v>106</v>
      </c>
      <c r="H29" s="1" t="str">
        <f t="shared" si="0"/>
        <v>A1</v>
      </c>
    </row>
    <row r="30" spans="1:10">
      <c r="A30" s="1">
        <v>27</v>
      </c>
      <c r="D30" t="s">
        <v>84</v>
      </c>
      <c r="E30" s="1" t="s">
        <v>88</v>
      </c>
      <c r="F30" s="1" t="s">
        <v>106</v>
      </c>
      <c r="H30" s="1" t="str">
        <f t="shared" si="0"/>
        <v>A1</v>
      </c>
    </row>
    <row r="31" spans="1:10">
      <c r="A31" s="1">
        <v>28</v>
      </c>
      <c r="D31" t="s">
        <v>30</v>
      </c>
      <c r="E31" s="1" t="s">
        <v>87</v>
      </c>
      <c r="F31" s="1" t="s">
        <v>106</v>
      </c>
      <c r="H31" s="1" t="str">
        <f t="shared" si="0"/>
        <v>A2</v>
      </c>
    </row>
    <row r="32" spans="1:10">
      <c r="A32" s="1">
        <v>29</v>
      </c>
      <c r="D32" t="s">
        <v>85</v>
      </c>
      <c r="E32" s="1" t="s">
        <v>90</v>
      </c>
      <c r="H32" s="1" t="str">
        <f t="shared" si="0"/>
        <v/>
      </c>
    </row>
    <row r="33" spans="1:8">
      <c r="A33" s="1">
        <v>30</v>
      </c>
      <c r="D33" t="s">
        <v>31</v>
      </c>
      <c r="E33" s="1" t="s">
        <v>88</v>
      </c>
      <c r="F33" s="1" t="s">
        <v>106</v>
      </c>
      <c r="H33" s="1" t="str">
        <f t="shared" si="0"/>
        <v>A1</v>
      </c>
    </row>
    <row r="34" spans="1:8">
      <c r="A34" s="1">
        <v>31</v>
      </c>
      <c r="D34" t="s">
        <v>32</v>
      </c>
      <c r="E34" s="1" t="s">
        <v>88</v>
      </c>
      <c r="F34" s="1" t="s">
        <v>106</v>
      </c>
      <c r="H34" s="1" t="str">
        <f t="shared" si="0"/>
        <v>A1</v>
      </c>
    </row>
    <row r="35" spans="1:8">
      <c r="A35" s="1">
        <v>32</v>
      </c>
      <c r="D35" t="s">
        <v>33</v>
      </c>
      <c r="E35" s="1" t="s">
        <v>88</v>
      </c>
      <c r="F35" s="1" t="s">
        <v>106</v>
      </c>
      <c r="H35" s="1" t="str">
        <f t="shared" si="0"/>
        <v>A1</v>
      </c>
    </row>
    <row r="36" spans="1:8">
      <c r="A36" s="1">
        <v>33</v>
      </c>
      <c r="D36" t="s">
        <v>34</v>
      </c>
      <c r="E36" s="1" t="s">
        <v>88</v>
      </c>
      <c r="F36" s="1" t="s">
        <v>106</v>
      </c>
      <c r="H36" s="1" t="str">
        <f t="shared" si="0"/>
        <v>A1</v>
      </c>
    </row>
    <row r="37" spans="1:8">
      <c r="A37" s="1">
        <v>34</v>
      </c>
      <c r="D37" t="s">
        <v>35</v>
      </c>
      <c r="E37" s="1" t="s">
        <v>129</v>
      </c>
      <c r="F37" s="1" t="s">
        <v>106</v>
      </c>
      <c r="H37" s="1" t="str">
        <f t="shared" si="0"/>
        <v>A1f</v>
      </c>
    </row>
    <row r="38" spans="1:8">
      <c r="A38" s="1">
        <v>35</v>
      </c>
      <c r="D38" t="s">
        <v>36</v>
      </c>
      <c r="E38" s="1" t="s">
        <v>94</v>
      </c>
      <c r="F38" s="1" t="s">
        <v>106</v>
      </c>
      <c r="H38" s="1" t="str">
        <f t="shared" si="0"/>
        <v>D1</v>
      </c>
    </row>
    <row r="39" spans="1:8">
      <c r="A39" s="1">
        <v>36</v>
      </c>
      <c r="D39" t="s">
        <v>37</v>
      </c>
      <c r="E39" s="1" t="s">
        <v>87</v>
      </c>
      <c r="F39" s="1" t="s">
        <v>106</v>
      </c>
      <c r="H39" s="1" t="str">
        <f t="shared" si="0"/>
        <v>A2</v>
      </c>
    </row>
    <row r="40" spans="1:8">
      <c r="A40" s="1">
        <v>37</v>
      </c>
      <c r="D40" t="s">
        <v>38</v>
      </c>
      <c r="E40" s="1" t="s">
        <v>88</v>
      </c>
      <c r="F40" s="1" t="s">
        <v>106</v>
      </c>
      <c r="H40" s="1" t="str">
        <f t="shared" si="0"/>
        <v>A1</v>
      </c>
    </row>
    <row r="41" spans="1:8">
      <c r="A41" s="1">
        <v>38</v>
      </c>
      <c r="D41" t="s">
        <v>39</v>
      </c>
      <c r="E41" s="1" t="s">
        <v>88</v>
      </c>
      <c r="F41" s="1" t="s">
        <v>106</v>
      </c>
      <c r="H41" s="1" t="str">
        <f t="shared" si="0"/>
        <v>A1</v>
      </c>
    </row>
    <row r="42" spans="1:8">
      <c r="A42" s="1">
        <v>39</v>
      </c>
      <c r="D42" t="s">
        <v>86</v>
      </c>
      <c r="E42" s="1" t="s">
        <v>90</v>
      </c>
      <c r="H42" s="1" t="str">
        <f t="shared" si="0"/>
        <v/>
      </c>
    </row>
    <row r="43" spans="1:8">
      <c r="A43" s="1">
        <v>40</v>
      </c>
      <c r="D43" t="s">
        <v>40</v>
      </c>
      <c r="E43" s="1" t="s">
        <v>88</v>
      </c>
      <c r="F43" s="1" t="s">
        <v>106</v>
      </c>
      <c r="H43" s="1" t="str">
        <f t="shared" si="0"/>
        <v>A1</v>
      </c>
    </row>
    <row r="44" spans="1:8">
      <c r="A44" s="1">
        <v>41</v>
      </c>
      <c r="D44" t="s">
        <v>41</v>
      </c>
      <c r="E44" s="1" t="s">
        <v>88</v>
      </c>
      <c r="F44" s="1" t="s">
        <v>106</v>
      </c>
      <c r="H44" s="1" t="str">
        <f t="shared" si="0"/>
        <v>A1</v>
      </c>
    </row>
    <row r="45" spans="1:8">
      <c r="A45" s="1">
        <v>42</v>
      </c>
      <c r="D45" t="s">
        <v>42</v>
      </c>
      <c r="E45" s="1" t="s">
        <v>87</v>
      </c>
      <c r="F45" s="1" t="s">
        <v>106</v>
      </c>
      <c r="H45" s="1" t="str">
        <f t="shared" si="0"/>
        <v>A2</v>
      </c>
    </row>
    <row r="46" spans="1:8">
      <c r="A46" s="1">
        <v>43</v>
      </c>
      <c r="D46" t="s">
        <v>43</v>
      </c>
      <c r="E46" s="1" t="s">
        <v>94</v>
      </c>
      <c r="F46" s="1" t="s">
        <v>106</v>
      </c>
      <c r="H46" s="1" t="str">
        <f t="shared" si="0"/>
        <v>D1</v>
      </c>
    </row>
    <row r="47" spans="1:8">
      <c r="A47" s="1">
        <v>44</v>
      </c>
      <c r="D47" t="s">
        <v>44</v>
      </c>
      <c r="E47" s="1" t="s">
        <v>88</v>
      </c>
      <c r="F47" s="1" t="s">
        <v>106</v>
      </c>
      <c r="H47" s="1" t="str">
        <f t="shared" si="0"/>
        <v>A1</v>
      </c>
    </row>
    <row r="48" spans="1:8">
      <c r="A48" s="1">
        <v>45</v>
      </c>
      <c r="D48" t="s">
        <v>45</v>
      </c>
      <c r="E48" s="1" t="s">
        <v>88</v>
      </c>
      <c r="F48" s="1" t="s">
        <v>106</v>
      </c>
      <c r="H48" s="1" t="str">
        <f t="shared" si="0"/>
        <v>A1</v>
      </c>
    </row>
    <row r="49" spans="1:10">
      <c r="A49" s="1">
        <v>46</v>
      </c>
      <c r="D49" t="s">
        <v>46</v>
      </c>
      <c r="E49" s="1" t="s">
        <v>87</v>
      </c>
      <c r="F49" s="1" t="s">
        <v>106</v>
      </c>
      <c r="H49" s="1" t="str">
        <f t="shared" si="0"/>
        <v>A2</v>
      </c>
    </row>
    <row r="50" spans="1:10">
      <c r="A50" s="1">
        <v>47</v>
      </c>
      <c r="D50" t="s">
        <v>107</v>
      </c>
      <c r="E50" s="1" t="s">
        <v>98</v>
      </c>
      <c r="F50" s="1" t="s">
        <v>106</v>
      </c>
      <c r="G50" s="1" t="s">
        <v>106</v>
      </c>
      <c r="H50" s="1" t="str">
        <f t="shared" si="0"/>
        <v/>
      </c>
    </row>
    <row r="51" spans="1:10">
      <c r="A51" s="1">
        <v>48</v>
      </c>
      <c r="D51" t="s">
        <v>47</v>
      </c>
      <c r="E51" s="1" t="s">
        <v>88</v>
      </c>
      <c r="F51" s="1" t="s">
        <v>106</v>
      </c>
      <c r="H51" s="1" t="str">
        <f t="shared" si="0"/>
        <v>A1</v>
      </c>
    </row>
    <row r="52" spans="1:10">
      <c r="A52" s="1">
        <v>49</v>
      </c>
      <c r="D52" t="s">
        <v>72</v>
      </c>
      <c r="E52" s="1" t="s">
        <v>88</v>
      </c>
      <c r="F52" s="1" t="s">
        <v>106</v>
      </c>
      <c r="G52" s="1" t="s">
        <v>106</v>
      </c>
      <c r="H52" s="1" t="str">
        <f t="shared" si="0"/>
        <v/>
      </c>
    </row>
    <row r="53" spans="1:10">
      <c r="H53" s="1" t="str">
        <f t="shared" si="0"/>
        <v/>
      </c>
    </row>
    <row r="54" spans="1:10">
      <c r="A54" s="1">
        <v>50</v>
      </c>
      <c r="B54" t="s">
        <v>1</v>
      </c>
      <c r="C54" t="s">
        <v>6</v>
      </c>
      <c r="D54" t="s">
        <v>101</v>
      </c>
      <c r="E54" s="1" t="s">
        <v>129</v>
      </c>
      <c r="F54" s="1" t="s">
        <v>106</v>
      </c>
      <c r="G54" s="1" t="s">
        <v>106</v>
      </c>
      <c r="H54" s="1" t="str">
        <f t="shared" si="0"/>
        <v/>
      </c>
      <c r="J54" s="1">
        <v>231</v>
      </c>
    </row>
    <row r="55" spans="1:10">
      <c r="A55" s="1">
        <v>51</v>
      </c>
      <c r="D55" t="s">
        <v>102</v>
      </c>
      <c r="E55" s="1" t="s">
        <v>129</v>
      </c>
      <c r="F55" s="1" t="s">
        <v>106</v>
      </c>
      <c r="G55" s="1" t="s">
        <v>106</v>
      </c>
      <c r="H55" s="1" t="str">
        <f t="shared" si="0"/>
        <v/>
      </c>
    </row>
    <row r="56" spans="1:10">
      <c r="A56" s="1">
        <v>52</v>
      </c>
      <c r="D56" t="s">
        <v>48</v>
      </c>
      <c r="E56" s="1" t="s">
        <v>87</v>
      </c>
      <c r="F56" s="1" t="s">
        <v>106</v>
      </c>
      <c r="G56" s="1" t="s">
        <v>106</v>
      </c>
      <c r="H56" s="1" t="str">
        <f t="shared" si="0"/>
        <v/>
      </c>
    </row>
    <row r="57" spans="1:10">
      <c r="A57" s="1">
        <v>53</v>
      </c>
      <c r="D57" t="s">
        <v>49</v>
      </c>
      <c r="E57" s="1" t="s">
        <v>95</v>
      </c>
      <c r="F57" s="1" t="s">
        <v>106</v>
      </c>
      <c r="H57" s="1" t="str">
        <f t="shared" si="0"/>
        <v>D2</v>
      </c>
    </row>
    <row r="58" spans="1:10">
      <c r="A58" s="1">
        <v>54</v>
      </c>
      <c r="D58" t="s">
        <v>50</v>
      </c>
      <c r="E58" s="1" t="s">
        <v>88</v>
      </c>
      <c r="F58" s="1" t="s">
        <v>106</v>
      </c>
      <c r="H58" s="1" t="str">
        <f t="shared" si="0"/>
        <v>A1</v>
      </c>
    </row>
    <row r="59" spans="1:10">
      <c r="A59" s="1">
        <v>55</v>
      </c>
      <c r="D59" t="s">
        <v>51</v>
      </c>
      <c r="E59" s="1" t="s">
        <v>89</v>
      </c>
      <c r="F59" s="1" t="s">
        <v>106</v>
      </c>
      <c r="H59" s="1" t="str">
        <f t="shared" si="0"/>
        <v>A3</v>
      </c>
    </row>
    <row r="60" spans="1:10">
      <c r="A60" s="1">
        <v>56</v>
      </c>
      <c r="D60" t="s">
        <v>118</v>
      </c>
      <c r="E60" s="1" t="s">
        <v>91</v>
      </c>
      <c r="H60" s="1" t="str">
        <f t="shared" si="0"/>
        <v/>
      </c>
    </row>
    <row r="61" spans="1:10">
      <c r="A61" s="1">
        <v>57</v>
      </c>
      <c r="D61" t="s">
        <v>110</v>
      </c>
      <c r="E61" s="1" t="s">
        <v>89</v>
      </c>
      <c r="H61" s="1" t="str">
        <f t="shared" si="0"/>
        <v/>
      </c>
    </row>
    <row r="62" spans="1:10">
      <c r="A62" s="1">
        <v>58</v>
      </c>
      <c r="D62" t="s">
        <v>52</v>
      </c>
      <c r="E62" s="1" t="s">
        <v>89</v>
      </c>
      <c r="F62" s="1" t="s">
        <v>106</v>
      </c>
      <c r="H62" s="1" t="str">
        <f t="shared" si="0"/>
        <v>A3</v>
      </c>
    </row>
    <row r="63" spans="1:10">
      <c r="A63" s="1">
        <v>59</v>
      </c>
      <c r="D63" t="s">
        <v>53</v>
      </c>
      <c r="E63" s="1" t="s">
        <v>98</v>
      </c>
      <c r="F63" s="1" t="s">
        <v>106</v>
      </c>
      <c r="G63" s="1" t="s">
        <v>106</v>
      </c>
      <c r="H63" s="1" t="str">
        <f t="shared" si="0"/>
        <v/>
      </c>
    </row>
    <row r="64" spans="1:10">
      <c r="A64" s="1">
        <v>60</v>
      </c>
      <c r="D64" t="s">
        <v>119</v>
      </c>
      <c r="E64" s="1" t="s">
        <v>89</v>
      </c>
      <c r="H64" s="1" t="str">
        <f t="shared" si="0"/>
        <v/>
      </c>
    </row>
    <row r="65" spans="1:8">
      <c r="A65" s="1">
        <v>61</v>
      </c>
      <c r="D65" t="s">
        <v>67</v>
      </c>
      <c r="E65" s="1" t="s">
        <v>94</v>
      </c>
      <c r="F65" s="1" t="s">
        <v>106</v>
      </c>
      <c r="H65" s="1" t="str">
        <f t="shared" si="0"/>
        <v>D1</v>
      </c>
    </row>
    <row r="66" spans="1:8">
      <c r="A66" s="1">
        <v>62</v>
      </c>
      <c r="D66" t="s">
        <v>109</v>
      </c>
      <c r="E66" s="1" t="s">
        <v>129</v>
      </c>
      <c r="F66" s="1" t="s">
        <v>106</v>
      </c>
      <c r="G66" s="1" t="s">
        <v>106</v>
      </c>
      <c r="H66" s="1" t="str">
        <f t="shared" si="0"/>
        <v/>
      </c>
    </row>
    <row r="67" spans="1:8">
      <c r="A67" s="1">
        <v>63</v>
      </c>
      <c r="D67" t="s">
        <v>54</v>
      </c>
      <c r="E67" s="1" t="s">
        <v>88</v>
      </c>
      <c r="F67" s="1" t="s">
        <v>106</v>
      </c>
      <c r="G67" s="1" t="s">
        <v>106</v>
      </c>
      <c r="H67" s="1" t="str">
        <f t="shared" ref="H67:H113" si="1">IF((F67="y")*AND(G67&lt;&gt;"y"),E67,"")</f>
        <v/>
      </c>
    </row>
    <row r="68" spans="1:8">
      <c r="A68" s="1">
        <v>64</v>
      </c>
      <c r="D68" t="s">
        <v>121</v>
      </c>
      <c r="E68" s="1" t="s">
        <v>90</v>
      </c>
      <c r="H68" s="1" t="str">
        <f t="shared" si="1"/>
        <v/>
      </c>
    </row>
    <row r="69" spans="1:8">
      <c r="A69" s="1">
        <v>65</v>
      </c>
      <c r="D69" t="s">
        <v>55</v>
      </c>
      <c r="E69" s="1" t="s">
        <v>88</v>
      </c>
      <c r="F69" s="1" t="s">
        <v>106</v>
      </c>
      <c r="H69" s="1" t="str">
        <f t="shared" si="1"/>
        <v>A1</v>
      </c>
    </row>
    <row r="70" spans="1:8">
      <c r="A70" s="1">
        <v>66</v>
      </c>
      <c r="D70" t="s">
        <v>56</v>
      </c>
      <c r="E70" s="1" t="s">
        <v>88</v>
      </c>
      <c r="F70" s="1" t="s">
        <v>106</v>
      </c>
      <c r="H70" s="1" t="str">
        <f t="shared" si="1"/>
        <v>A1</v>
      </c>
    </row>
    <row r="71" spans="1:8">
      <c r="A71" s="1">
        <v>67</v>
      </c>
      <c r="D71" t="s">
        <v>57</v>
      </c>
      <c r="E71" s="1" t="s">
        <v>87</v>
      </c>
      <c r="F71" s="1" t="s">
        <v>106</v>
      </c>
      <c r="G71" s="1" t="s">
        <v>106</v>
      </c>
      <c r="H71" s="1" t="str">
        <f t="shared" si="1"/>
        <v/>
      </c>
    </row>
    <row r="72" spans="1:8">
      <c r="H72" s="1" t="str">
        <f t="shared" si="1"/>
        <v/>
      </c>
    </row>
    <row r="73" spans="1:8">
      <c r="A73" s="1">
        <v>68</v>
      </c>
      <c r="B73" t="s">
        <v>122</v>
      </c>
      <c r="D73" t="s">
        <v>123</v>
      </c>
      <c r="E73" s="1" t="s">
        <v>88</v>
      </c>
      <c r="F73" s="1" t="s">
        <v>106</v>
      </c>
      <c r="G73" s="1" t="s">
        <v>106</v>
      </c>
      <c r="H73" s="1" t="str">
        <f t="shared" si="1"/>
        <v/>
      </c>
    </row>
    <row r="74" spans="1:8">
      <c r="H74" s="1" t="str">
        <f t="shared" si="1"/>
        <v/>
      </c>
    </row>
    <row r="75" spans="1:8">
      <c r="A75" s="1">
        <v>69</v>
      </c>
      <c r="B75" t="s">
        <v>3</v>
      </c>
      <c r="D75" t="s">
        <v>69</v>
      </c>
      <c r="E75" s="1" t="s">
        <v>88</v>
      </c>
      <c r="F75" s="1" t="s">
        <v>106</v>
      </c>
      <c r="H75" s="1" t="str">
        <f t="shared" si="1"/>
        <v>A1</v>
      </c>
    </row>
    <row r="76" spans="1:8">
      <c r="A76" s="1">
        <v>70</v>
      </c>
      <c r="D76" t="s">
        <v>70</v>
      </c>
      <c r="E76" s="1" t="s">
        <v>88</v>
      </c>
      <c r="F76" s="1" t="s">
        <v>106</v>
      </c>
      <c r="H76" s="1" t="str">
        <f t="shared" si="1"/>
        <v>A1</v>
      </c>
    </row>
    <row r="77" spans="1:8">
      <c r="A77" s="1">
        <v>71</v>
      </c>
      <c r="D77" t="s">
        <v>71</v>
      </c>
      <c r="E77" s="1" t="s">
        <v>88</v>
      </c>
      <c r="F77" s="1" t="s">
        <v>106</v>
      </c>
      <c r="H77" s="1" t="str">
        <f t="shared" si="1"/>
        <v>A1</v>
      </c>
    </row>
    <row r="78" spans="1:8">
      <c r="A78" s="1">
        <v>72</v>
      </c>
      <c r="D78" t="s">
        <v>72</v>
      </c>
      <c r="E78" s="1" t="s">
        <v>88</v>
      </c>
      <c r="F78" s="1" t="s">
        <v>106</v>
      </c>
      <c r="H78" s="1" t="str">
        <f t="shared" si="1"/>
        <v>A1</v>
      </c>
    </row>
    <row r="79" spans="1:8">
      <c r="A79" s="1">
        <v>73</v>
      </c>
      <c r="D79" t="s">
        <v>73</v>
      </c>
      <c r="E79" s="1" t="s">
        <v>88</v>
      </c>
      <c r="F79" s="1" t="s">
        <v>106</v>
      </c>
      <c r="H79" s="1" t="str">
        <f t="shared" si="1"/>
        <v>A1</v>
      </c>
    </row>
    <row r="80" spans="1:8">
      <c r="A80" s="1">
        <v>74</v>
      </c>
      <c r="D80" t="s">
        <v>74</v>
      </c>
      <c r="E80" s="1" t="s">
        <v>87</v>
      </c>
      <c r="F80" s="1" t="s">
        <v>106</v>
      </c>
      <c r="H80" s="1" t="str">
        <f t="shared" si="1"/>
        <v>A2</v>
      </c>
    </row>
    <row r="81" spans="1:8">
      <c r="A81" s="1">
        <v>75</v>
      </c>
      <c r="D81" t="s">
        <v>75</v>
      </c>
      <c r="E81" s="1" t="s">
        <v>88</v>
      </c>
      <c r="F81" s="1" t="s">
        <v>106</v>
      </c>
      <c r="H81" s="1" t="str">
        <f t="shared" si="1"/>
        <v>A1</v>
      </c>
    </row>
    <row r="82" spans="1:8">
      <c r="A82" s="1">
        <v>76</v>
      </c>
      <c r="D82" t="s">
        <v>116</v>
      </c>
      <c r="E82" s="1" t="s">
        <v>91</v>
      </c>
      <c r="H82" s="1" t="str">
        <f t="shared" si="1"/>
        <v/>
      </c>
    </row>
    <row r="83" spans="1:8">
      <c r="A83" s="1">
        <v>77</v>
      </c>
      <c r="D83" t="s">
        <v>117</v>
      </c>
      <c r="E83" s="1" t="s">
        <v>91</v>
      </c>
      <c r="H83" s="1" t="str">
        <f t="shared" si="1"/>
        <v/>
      </c>
    </row>
    <row r="84" spans="1:8">
      <c r="A84" s="1">
        <v>78</v>
      </c>
      <c r="D84" t="s">
        <v>76</v>
      </c>
      <c r="E84" s="1" t="s">
        <v>98</v>
      </c>
      <c r="F84" s="1" t="s">
        <v>106</v>
      </c>
      <c r="H84" s="1" t="str">
        <f t="shared" si="1"/>
        <v>SG</v>
      </c>
    </row>
    <row r="85" spans="1:8">
      <c r="A85" s="1">
        <v>79</v>
      </c>
      <c r="D85" t="s">
        <v>77</v>
      </c>
      <c r="E85" s="1" t="s">
        <v>129</v>
      </c>
      <c r="F85" s="1" t="s">
        <v>106</v>
      </c>
      <c r="H85" s="1" t="str">
        <f t="shared" si="1"/>
        <v>A1f</v>
      </c>
    </row>
    <row r="86" spans="1:8">
      <c r="A86" s="1">
        <v>80</v>
      </c>
      <c r="D86" t="s">
        <v>78</v>
      </c>
      <c r="E86" s="1" t="s">
        <v>88</v>
      </c>
      <c r="F86" s="1" t="s">
        <v>106</v>
      </c>
      <c r="H86" s="1" t="str">
        <f t="shared" si="1"/>
        <v>A1</v>
      </c>
    </row>
    <row r="87" spans="1:8">
      <c r="A87" s="1">
        <v>81</v>
      </c>
      <c r="D87" t="s">
        <v>79</v>
      </c>
      <c r="E87" s="1" t="s">
        <v>88</v>
      </c>
      <c r="F87" s="1" t="s">
        <v>106</v>
      </c>
      <c r="H87" s="1" t="str">
        <f t="shared" si="1"/>
        <v>A1</v>
      </c>
    </row>
    <row r="88" spans="1:8">
      <c r="A88" s="1">
        <v>82</v>
      </c>
      <c r="D88" t="s">
        <v>80</v>
      </c>
      <c r="E88" s="1" t="s">
        <v>88</v>
      </c>
      <c r="F88" s="1" t="s">
        <v>106</v>
      </c>
      <c r="H88" s="1" t="str">
        <f t="shared" si="1"/>
        <v>A1</v>
      </c>
    </row>
    <row r="89" spans="1:8">
      <c r="A89" s="1">
        <v>83</v>
      </c>
      <c r="D89" t="s">
        <v>81</v>
      </c>
      <c r="E89" s="1" t="s">
        <v>87</v>
      </c>
      <c r="F89" s="1" t="s">
        <v>106</v>
      </c>
      <c r="G89" s="1" t="s">
        <v>106</v>
      </c>
      <c r="H89" s="1" t="str">
        <f t="shared" si="1"/>
        <v/>
      </c>
    </row>
    <row r="90" spans="1:8">
      <c r="H90" s="1" t="str">
        <f t="shared" si="1"/>
        <v/>
      </c>
    </row>
    <row r="91" spans="1:8">
      <c r="A91" s="1">
        <v>84</v>
      </c>
      <c r="B91" t="s">
        <v>115</v>
      </c>
      <c r="D91" t="s">
        <v>99</v>
      </c>
      <c r="E91" s="1" t="s">
        <v>88</v>
      </c>
      <c r="F91" s="1" t="s">
        <v>106</v>
      </c>
      <c r="H91" s="1" t="str">
        <f t="shared" si="1"/>
        <v>A1</v>
      </c>
    </row>
    <row r="92" spans="1:8">
      <c r="A92" s="1">
        <v>85</v>
      </c>
      <c r="D92" t="s">
        <v>100</v>
      </c>
      <c r="E92" s="1" t="s">
        <v>88</v>
      </c>
      <c r="F92" s="1" t="s">
        <v>106</v>
      </c>
      <c r="H92" s="1" t="str">
        <f t="shared" si="1"/>
        <v>A1</v>
      </c>
    </row>
    <row r="93" spans="1:8">
      <c r="A93" s="1">
        <v>86</v>
      </c>
      <c r="D93" t="s">
        <v>97</v>
      </c>
      <c r="E93" s="1" t="s">
        <v>87</v>
      </c>
      <c r="F93" s="1" t="s">
        <v>106</v>
      </c>
      <c r="H93" s="1" t="str">
        <f t="shared" si="1"/>
        <v>A2</v>
      </c>
    </row>
    <row r="94" spans="1:8">
      <c r="A94" s="1">
        <v>87</v>
      </c>
      <c r="D94" t="s">
        <v>112</v>
      </c>
      <c r="E94" s="1" t="s">
        <v>91</v>
      </c>
      <c r="H94" s="1" t="str">
        <f t="shared" si="1"/>
        <v/>
      </c>
    </row>
    <row r="95" spans="1:8">
      <c r="A95" s="1">
        <v>88</v>
      </c>
      <c r="D95" t="s">
        <v>113</v>
      </c>
      <c r="E95" s="1" t="s">
        <v>91</v>
      </c>
      <c r="H95" s="1" t="str">
        <f t="shared" si="1"/>
        <v/>
      </c>
    </row>
    <row r="96" spans="1:8">
      <c r="A96" s="1">
        <v>89</v>
      </c>
      <c r="D96" t="s">
        <v>114</v>
      </c>
      <c r="E96" s="1" t="s">
        <v>91</v>
      </c>
      <c r="H96" s="1" t="str">
        <f t="shared" si="1"/>
        <v/>
      </c>
    </row>
    <row r="97" spans="1:8">
      <c r="A97" s="1">
        <v>90</v>
      </c>
      <c r="D97" t="s">
        <v>114</v>
      </c>
      <c r="E97" s="1" t="s">
        <v>91</v>
      </c>
      <c r="H97" s="1" t="str">
        <f t="shared" si="1"/>
        <v/>
      </c>
    </row>
    <row r="98" spans="1:8">
      <c r="H98" s="1" t="str">
        <f t="shared" si="1"/>
        <v/>
      </c>
    </row>
    <row r="99" spans="1:8">
      <c r="A99" s="1">
        <v>91</v>
      </c>
      <c r="B99" t="s">
        <v>4</v>
      </c>
      <c r="D99" t="s">
        <v>64</v>
      </c>
      <c r="E99" s="1" t="s">
        <v>92</v>
      </c>
      <c r="F99" s="1" t="s">
        <v>106</v>
      </c>
      <c r="G99" s="1" t="s">
        <v>106</v>
      </c>
      <c r="H99" s="1" t="str">
        <f t="shared" si="1"/>
        <v/>
      </c>
    </row>
    <row r="100" spans="1:8">
      <c r="A100" s="1">
        <v>92</v>
      </c>
      <c r="D100" t="s">
        <v>65</v>
      </c>
      <c r="E100" s="1" t="s">
        <v>92</v>
      </c>
      <c r="F100" s="1" t="s">
        <v>106</v>
      </c>
      <c r="G100" s="1" t="s">
        <v>106</v>
      </c>
      <c r="H100" s="1" t="str">
        <f t="shared" si="1"/>
        <v/>
      </c>
    </row>
    <row r="101" spans="1:8">
      <c r="A101" s="1">
        <v>93</v>
      </c>
      <c r="D101" t="s">
        <v>108</v>
      </c>
      <c r="E101" s="1" t="s">
        <v>90</v>
      </c>
      <c r="G101" s="1" t="s">
        <v>106</v>
      </c>
      <c r="H101" s="1" t="str">
        <f t="shared" si="1"/>
        <v/>
      </c>
    </row>
    <row r="102" spans="1:8">
      <c r="A102" s="1">
        <v>94</v>
      </c>
      <c r="D102" t="s">
        <v>124</v>
      </c>
      <c r="E102" s="1" t="s">
        <v>95</v>
      </c>
      <c r="H102" s="1" t="str">
        <f t="shared" si="1"/>
        <v/>
      </c>
    </row>
    <row r="103" spans="1:8">
      <c r="A103" s="1">
        <v>95</v>
      </c>
      <c r="D103" t="s">
        <v>125</v>
      </c>
      <c r="E103" s="1" t="s">
        <v>95</v>
      </c>
      <c r="G103" s="1" t="s">
        <v>106</v>
      </c>
      <c r="H103" s="1" t="str">
        <f t="shared" si="1"/>
        <v/>
      </c>
    </row>
    <row r="104" spans="1:8">
      <c r="A104" s="1">
        <v>96</v>
      </c>
      <c r="D104" t="s">
        <v>66</v>
      </c>
      <c r="E104" s="1" t="s">
        <v>94</v>
      </c>
      <c r="F104" s="1" t="s">
        <v>106</v>
      </c>
      <c r="H104" s="1" t="str">
        <f t="shared" si="1"/>
        <v>D1</v>
      </c>
    </row>
    <row r="105" spans="1:8">
      <c r="A105" s="1">
        <v>97</v>
      </c>
      <c r="D105" t="s">
        <v>68</v>
      </c>
      <c r="E105" s="1" t="s">
        <v>88</v>
      </c>
      <c r="F105" s="1" t="s">
        <v>106</v>
      </c>
      <c r="H105" s="1" t="str">
        <f t="shared" si="1"/>
        <v>A1</v>
      </c>
    </row>
    <row r="106" spans="1:8">
      <c r="A106" s="1">
        <v>98</v>
      </c>
      <c r="D106" t="s">
        <v>120</v>
      </c>
      <c r="E106" s="1" t="s">
        <v>90</v>
      </c>
      <c r="H106" s="1" t="str">
        <f t="shared" si="1"/>
        <v/>
      </c>
    </row>
    <row r="107" spans="1:8">
      <c r="A107" s="1">
        <v>99</v>
      </c>
      <c r="B107" t="s">
        <v>2</v>
      </c>
      <c r="D107" t="s">
        <v>58</v>
      </c>
      <c r="E107" s="1" t="s">
        <v>87</v>
      </c>
      <c r="F107" s="1" t="s">
        <v>106</v>
      </c>
      <c r="H107" s="1" t="str">
        <f t="shared" si="1"/>
        <v>A2</v>
      </c>
    </row>
    <row r="108" spans="1:8">
      <c r="A108" s="1">
        <v>100</v>
      </c>
      <c r="D108" t="s">
        <v>59</v>
      </c>
      <c r="E108" s="1" t="s">
        <v>88</v>
      </c>
      <c r="F108" s="1" t="s">
        <v>106</v>
      </c>
      <c r="G108" s="1" t="s">
        <v>106</v>
      </c>
      <c r="H108" s="1" t="str">
        <f t="shared" si="1"/>
        <v/>
      </c>
    </row>
    <row r="109" spans="1:8">
      <c r="A109" s="1">
        <v>101</v>
      </c>
      <c r="D109" t="s">
        <v>60</v>
      </c>
      <c r="E109" s="1" t="s">
        <v>88</v>
      </c>
      <c r="F109" s="1" t="s">
        <v>106</v>
      </c>
      <c r="H109" s="1" t="str">
        <f t="shared" si="1"/>
        <v>A1</v>
      </c>
    </row>
    <row r="110" spans="1:8">
      <c r="A110" s="1">
        <v>102</v>
      </c>
      <c r="D110" t="s">
        <v>61</v>
      </c>
      <c r="E110" s="1" t="s">
        <v>88</v>
      </c>
      <c r="F110" s="1" t="s">
        <v>106</v>
      </c>
      <c r="H110" s="1" t="str">
        <f t="shared" si="1"/>
        <v>A1</v>
      </c>
    </row>
    <row r="111" spans="1:8">
      <c r="A111" s="1">
        <v>103</v>
      </c>
      <c r="D111" t="s">
        <v>62</v>
      </c>
      <c r="E111" s="1" t="s">
        <v>88</v>
      </c>
      <c r="F111" s="1" t="s">
        <v>106</v>
      </c>
      <c r="H111" s="1" t="str">
        <f t="shared" si="1"/>
        <v>A1</v>
      </c>
    </row>
    <row r="112" spans="1:8">
      <c r="A112" s="1">
        <v>104</v>
      </c>
      <c r="D112" t="s">
        <v>111</v>
      </c>
      <c r="E112" s="1" t="s">
        <v>90</v>
      </c>
      <c r="G112" s="1" t="s">
        <v>106</v>
      </c>
      <c r="H112" s="1" t="str">
        <f t="shared" si="1"/>
        <v/>
      </c>
    </row>
    <row r="113" spans="1:11">
      <c r="A113" s="1">
        <v>105</v>
      </c>
      <c r="D113" t="s">
        <v>63</v>
      </c>
      <c r="E113" s="1" t="s">
        <v>88</v>
      </c>
      <c r="F113" s="1" t="s">
        <v>106</v>
      </c>
      <c r="H113" s="1" t="str">
        <f t="shared" si="1"/>
        <v>A1</v>
      </c>
    </row>
    <row r="116" spans="1:11">
      <c r="D116" t="s">
        <v>129</v>
      </c>
      <c r="E116" s="1">
        <f>COUNTIF(E$2:E$113,$D116)</f>
        <v>7</v>
      </c>
      <c r="H116" s="1">
        <f>COUNTIF(H$2:H$113,$D116)</f>
        <v>4</v>
      </c>
    </row>
    <row r="117" spans="1:11">
      <c r="D117" t="s">
        <v>88</v>
      </c>
      <c r="E117" s="1">
        <f>COUNTIF(E$2:E$113,$D117)</f>
        <v>52</v>
      </c>
      <c r="H117" s="1">
        <f>COUNTIF(H$2:H$113,$D117)</f>
        <v>45</v>
      </c>
    </row>
    <row r="118" spans="1:11">
      <c r="D118" t="s">
        <v>87</v>
      </c>
      <c r="E118" s="1">
        <f t="shared" ref="E118:E126" si="2">COUNTIF(E$2:E$113,$D118)</f>
        <v>15</v>
      </c>
      <c r="H118" s="1">
        <f t="shared" ref="H118:H126" si="3">COUNTIF(H$2:H$113,$D118)</f>
        <v>12</v>
      </c>
    </row>
    <row r="119" spans="1:11">
      <c r="D119" t="s">
        <v>89</v>
      </c>
      <c r="E119" s="1">
        <f t="shared" si="2"/>
        <v>5</v>
      </c>
      <c r="H119" s="1">
        <f t="shared" si="3"/>
        <v>3</v>
      </c>
    </row>
    <row r="120" spans="1:11">
      <c r="D120" t="s">
        <v>90</v>
      </c>
      <c r="E120" s="1">
        <f t="shared" si="2"/>
        <v>6</v>
      </c>
      <c r="H120" s="1">
        <f t="shared" si="3"/>
        <v>0</v>
      </c>
    </row>
    <row r="121" spans="1:11">
      <c r="D121" t="s">
        <v>91</v>
      </c>
      <c r="E121" s="1">
        <f t="shared" si="2"/>
        <v>7</v>
      </c>
      <c r="H121" s="1">
        <f t="shared" si="3"/>
        <v>0</v>
      </c>
    </row>
    <row r="122" spans="1:11">
      <c r="D122" t="s">
        <v>92</v>
      </c>
      <c r="E122" s="1">
        <f t="shared" si="2"/>
        <v>2</v>
      </c>
      <c r="H122" s="1">
        <f t="shared" si="3"/>
        <v>0</v>
      </c>
    </row>
    <row r="123" spans="1:11">
      <c r="D123" t="s">
        <v>93</v>
      </c>
      <c r="E123" s="1">
        <v>8</v>
      </c>
      <c r="H123" s="1">
        <v>8</v>
      </c>
    </row>
    <row r="124" spans="1:11">
      <c r="D124" t="s">
        <v>94</v>
      </c>
      <c r="E124" s="1">
        <f t="shared" si="2"/>
        <v>4</v>
      </c>
      <c r="H124" s="1">
        <f t="shared" si="3"/>
        <v>4</v>
      </c>
    </row>
    <row r="125" spans="1:11">
      <c r="D125" t="s">
        <v>95</v>
      </c>
      <c r="E125" s="1">
        <f t="shared" si="2"/>
        <v>3</v>
      </c>
      <c r="H125" s="1">
        <f t="shared" si="3"/>
        <v>1</v>
      </c>
    </row>
    <row r="126" spans="1:11">
      <c r="D126" t="s">
        <v>98</v>
      </c>
      <c r="E126" s="1">
        <f t="shared" si="2"/>
        <v>4</v>
      </c>
      <c r="H126" s="1">
        <f t="shared" si="3"/>
        <v>2</v>
      </c>
    </row>
    <row r="128" spans="1:11">
      <c r="E128" s="3">
        <f>SUM(E116:E126)</f>
        <v>113</v>
      </c>
      <c r="F128" s="1">
        <f>COUNTIF(F$2:F$113,"y")</f>
        <v>88</v>
      </c>
      <c r="G128" s="1">
        <f>COUNTIF(G$2:G$113,"y")</f>
        <v>20</v>
      </c>
      <c r="H128" s="3">
        <f>SUM(H116:H126)</f>
        <v>79</v>
      </c>
      <c r="J128" s="1">
        <f>SUM(J2:J113)</f>
        <v>2104</v>
      </c>
      <c r="K128" t="s">
        <v>139</v>
      </c>
    </row>
    <row r="130" spans="10:11">
      <c r="J130" s="1">
        <v>4695</v>
      </c>
      <c r="K130" t="s">
        <v>127</v>
      </c>
    </row>
    <row r="132" spans="10:11">
      <c r="J132" s="1">
        <f>J130-J128</f>
        <v>2591</v>
      </c>
      <c r="K132" t="s">
        <v>138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N20" sqref="N20"/>
    </sheetView>
  </sheetViews>
  <sheetFormatPr defaultRowHeight="15"/>
  <cols>
    <col min="2" max="2" width="39.42578125" style="1" customWidth="1"/>
    <col min="3" max="4" width="9.140625" style="1"/>
    <col min="5" max="5" width="3.5703125" customWidth="1"/>
    <col min="8" max="8" width="3.5703125" customWidth="1"/>
    <col min="9" max="9" width="12.42578125" customWidth="1"/>
    <col min="12" max="12" width="10" style="1" customWidth="1"/>
    <col min="13" max="13" width="11" style="1" customWidth="1"/>
  </cols>
  <sheetData>
    <row r="1" spans="1:15">
      <c r="C1" s="8" t="s">
        <v>131</v>
      </c>
      <c r="D1" s="8"/>
      <c r="F1" s="8" t="s">
        <v>132</v>
      </c>
      <c r="G1" s="8"/>
    </row>
    <row r="2" spans="1:15" ht="120">
      <c r="A2" s="2" t="s">
        <v>103</v>
      </c>
      <c r="C2" s="2" t="s">
        <v>133</v>
      </c>
      <c r="D2" s="2" t="s">
        <v>130</v>
      </c>
      <c r="F2" s="2" t="s">
        <v>134</v>
      </c>
      <c r="G2" s="2" t="s">
        <v>126</v>
      </c>
      <c r="I2" s="2" t="s">
        <v>135</v>
      </c>
      <c r="K2" s="2" t="s">
        <v>137</v>
      </c>
      <c r="L2" s="2" t="s">
        <v>140</v>
      </c>
      <c r="M2" s="2" t="s">
        <v>157</v>
      </c>
      <c r="N2" s="2" t="s">
        <v>136</v>
      </c>
    </row>
    <row r="3" spans="1:15">
      <c r="A3" s="1" t="s">
        <v>129</v>
      </c>
      <c r="B3" s="1" t="s">
        <v>141</v>
      </c>
      <c r="C3" s="1">
        <f>Sheet1!E116</f>
        <v>7</v>
      </c>
      <c r="D3" s="1">
        <f>Sheet1!H116</f>
        <v>4</v>
      </c>
      <c r="F3" s="1">
        <v>5</v>
      </c>
      <c r="G3" s="9">
        <v>4695</v>
      </c>
      <c r="I3" s="4">
        <f>(D3/F3)*(D$3/(D$3+D$4))*($G$3-Sheet1!J128)</f>
        <v>169.2081632653061</v>
      </c>
      <c r="K3" s="5">
        <f>1/25</f>
        <v>0.04</v>
      </c>
      <c r="L3" s="4">
        <f>I3*K3</f>
        <v>6.768326530612244</v>
      </c>
      <c r="M3" s="4">
        <v>6</v>
      </c>
    </row>
    <row r="4" spans="1:15">
      <c r="A4" s="1" t="s">
        <v>88</v>
      </c>
      <c r="B4" s="1" t="s">
        <v>142</v>
      </c>
      <c r="C4" s="1">
        <f>Sheet1!E117</f>
        <v>52</v>
      </c>
      <c r="D4" s="1">
        <f>Sheet1!H117</f>
        <v>45</v>
      </c>
      <c r="F4" s="1">
        <v>38</v>
      </c>
      <c r="G4" s="9"/>
      <c r="I4" s="4">
        <f>(D4/F4)*(D$4/(D$3+D$4))*($G$3-Sheet1!J128)</f>
        <v>2817.81686358754</v>
      </c>
      <c r="K4" s="5">
        <f>1/30</f>
        <v>3.3333333333333333E-2</v>
      </c>
      <c r="L4" s="4">
        <f t="shared" ref="L4:L13" si="0">I4*K4</f>
        <v>93.927228786251334</v>
      </c>
      <c r="M4" s="4">
        <v>80</v>
      </c>
    </row>
    <row r="5" spans="1:15">
      <c r="A5" s="1" t="s">
        <v>87</v>
      </c>
      <c r="B5" s="1" t="s">
        <v>143</v>
      </c>
      <c r="C5" s="1">
        <f>Sheet1!E118</f>
        <v>15</v>
      </c>
      <c r="D5" s="1">
        <f>Sheet1!H118</f>
        <v>12</v>
      </c>
      <c r="F5" s="1">
        <v>13</v>
      </c>
      <c r="G5" s="1">
        <v>933</v>
      </c>
      <c r="I5" s="4">
        <f>D5/F5*G5</f>
        <v>861.23076923076928</v>
      </c>
      <c r="K5" s="5">
        <f>1/25</f>
        <v>0.04</v>
      </c>
      <c r="L5" s="4">
        <f t="shared" si="0"/>
        <v>34.449230769230773</v>
      </c>
      <c r="M5" s="4">
        <v>30</v>
      </c>
    </row>
    <row r="6" spans="1:15">
      <c r="A6" s="1" t="s">
        <v>89</v>
      </c>
      <c r="B6" s="1" t="s">
        <v>144</v>
      </c>
      <c r="C6" s="1">
        <f>Sheet1!E119</f>
        <v>5</v>
      </c>
      <c r="D6" s="1">
        <f>Sheet1!H119</f>
        <v>3</v>
      </c>
      <c r="F6" s="1">
        <v>5</v>
      </c>
      <c r="G6" s="1">
        <v>494</v>
      </c>
      <c r="I6" s="4">
        <f t="shared" ref="I6:I13" si="1">D6/F6*G6</f>
        <v>296.39999999999998</v>
      </c>
      <c r="K6" s="5">
        <f>1/7</f>
        <v>0.14285714285714285</v>
      </c>
      <c r="L6" s="4">
        <f t="shared" si="0"/>
        <v>42.342857142857135</v>
      </c>
      <c r="M6" s="4">
        <v>30</v>
      </c>
    </row>
    <row r="7" spans="1:15">
      <c r="A7" s="1" t="s">
        <v>90</v>
      </c>
      <c r="B7" s="1" t="s">
        <v>154</v>
      </c>
      <c r="C7" s="1">
        <f>Sheet1!E120</f>
        <v>6</v>
      </c>
      <c r="D7" s="1">
        <f>Sheet1!H120</f>
        <v>0</v>
      </c>
      <c r="F7" s="1">
        <v>2</v>
      </c>
      <c r="G7" s="1">
        <v>254</v>
      </c>
      <c r="I7" s="4">
        <f t="shared" si="1"/>
        <v>0</v>
      </c>
      <c r="K7" s="5"/>
      <c r="L7" s="4">
        <f t="shared" si="0"/>
        <v>0</v>
      </c>
      <c r="M7" s="4"/>
    </row>
    <row r="8" spans="1:15">
      <c r="A8" s="1" t="s">
        <v>91</v>
      </c>
      <c r="B8" s="1" t="s">
        <v>155</v>
      </c>
      <c r="C8" s="1">
        <f>Sheet1!E121</f>
        <v>7</v>
      </c>
      <c r="D8" s="1">
        <f>Sheet1!H121</f>
        <v>0</v>
      </c>
      <c r="F8" s="1">
        <v>10</v>
      </c>
      <c r="G8" s="1">
        <v>853</v>
      </c>
      <c r="I8" s="4">
        <f t="shared" si="1"/>
        <v>0</v>
      </c>
      <c r="K8" s="5"/>
      <c r="L8" s="4">
        <f t="shared" si="0"/>
        <v>0</v>
      </c>
      <c r="M8" s="4"/>
    </row>
    <row r="9" spans="1:15">
      <c r="A9" s="1" t="s">
        <v>92</v>
      </c>
      <c r="B9" s="1" t="s">
        <v>145</v>
      </c>
      <c r="C9" s="1">
        <f>Sheet1!E122</f>
        <v>2</v>
      </c>
      <c r="D9" s="1">
        <f>Sheet1!H122</f>
        <v>0</v>
      </c>
      <c r="F9" s="1">
        <v>0</v>
      </c>
      <c r="G9" s="1">
        <v>0</v>
      </c>
      <c r="I9" s="4"/>
      <c r="K9" s="5">
        <f>1/35</f>
        <v>2.8571428571428571E-2</v>
      </c>
      <c r="L9" s="4">
        <f t="shared" si="0"/>
        <v>0</v>
      </c>
      <c r="M9" s="4"/>
    </row>
    <row r="10" spans="1:15">
      <c r="A10" s="1" t="s">
        <v>93</v>
      </c>
      <c r="B10" s="1" t="s">
        <v>146</v>
      </c>
      <c r="C10" s="1">
        <f>Sheet1!E123</f>
        <v>8</v>
      </c>
      <c r="D10" s="1">
        <f>Sheet1!H123</f>
        <v>8</v>
      </c>
      <c r="F10" s="1">
        <v>8</v>
      </c>
      <c r="G10" s="1">
        <v>282</v>
      </c>
      <c r="I10" s="4">
        <f t="shared" si="1"/>
        <v>282</v>
      </c>
      <c r="K10" s="4">
        <v>1</v>
      </c>
      <c r="L10" s="4">
        <f>D10*K10</f>
        <v>8</v>
      </c>
      <c r="M10" s="4">
        <v>8</v>
      </c>
    </row>
    <row r="11" spans="1:15">
      <c r="A11" s="1" t="s">
        <v>94</v>
      </c>
      <c r="B11" s="1" t="s">
        <v>153</v>
      </c>
      <c r="C11" s="1">
        <f>Sheet1!E124</f>
        <v>4</v>
      </c>
      <c r="D11" s="1">
        <f>Sheet1!H124</f>
        <v>4</v>
      </c>
      <c r="F11" s="1">
        <v>3</v>
      </c>
      <c r="G11" s="1">
        <v>149</v>
      </c>
      <c r="I11" s="4">
        <f t="shared" si="1"/>
        <v>198.66666666666666</v>
      </c>
      <c r="K11" s="5"/>
      <c r="L11" s="4">
        <f t="shared" si="0"/>
        <v>0</v>
      </c>
      <c r="M11" s="4">
        <v>50</v>
      </c>
      <c r="O11" t="s">
        <v>152</v>
      </c>
    </row>
    <row r="12" spans="1:15">
      <c r="A12" s="1" t="s">
        <v>95</v>
      </c>
      <c r="B12" s="1" t="s">
        <v>147</v>
      </c>
      <c r="C12" s="1">
        <f>Sheet1!E125</f>
        <v>3</v>
      </c>
      <c r="D12" s="1">
        <f>Sheet1!H125</f>
        <v>1</v>
      </c>
      <c r="F12" s="1">
        <v>3</v>
      </c>
      <c r="G12" s="1">
        <v>859</v>
      </c>
      <c r="I12" s="4">
        <f t="shared" si="1"/>
        <v>286.33333333333331</v>
      </c>
      <c r="K12" s="5">
        <f>1/25</f>
        <v>0.04</v>
      </c>
      <c r="L12" s="4">
        <f t="shared" si="0"/>
        <v>11.453333333333333</v>
      </c>
      <c r="M12" s="4">
        <v>11</v>
      </c>
      <c r="O12" t="s">
        <v>156</v>
      </c>
    </row>
    <row r="13" spans="1:15">
      <c r="A13" s="1" t="s">
        <v>98</v>
      </c>
      <c r="B13" s="1" t="s">
        <v>148</v>
      </c>
      <c r="C13" s="1">
        <f>Sheet1!E126</f>
        <v>4</v>
      </c>
      <c r="D13" s="1">
        <f>Sheet1!H126</f>
        <v>2</v>
      </c>
      <c r="F13" s="1">
        <v>3</v>
      </c>
      <c r="G13" s="1">
        <v>899</v>
      </c>
      <c r="I13" s="4">
        <f t="shared" si="1"/>
        <v>599.33333333333326</v>
      </c>
      <c r="K13" s="5">
        <f>1/25</f>
        <v>0.04</v>
      </c>
      <c r="L13" s="4">
        <f t="shared" si="0"/>
        <v>23.973333333333329</v>
      </c>
      <c r="M13" s="4">
        <v>5</v>
      </c>
      <c r="O13" t="s">
        <v>158</v>
      </c>
    </row>
    <row r="14" spans="1:15">
      <c r="A14" s="1"/>
      <c r="F14" s="1"/>
      <c r="G14" s="1"/>
      <c r="I14" s="1"/>
      <c r="L14" s="6">
        <f>SUM(L3:L13)</f>
        <v>220.91430989561812</v>
      </c>
      <c r="M14" s="6">
        <f>SUM(M3:M13)</f>
        <v>220</v>
      </c>
      <c r="N14" s="6">
        <f>M14*0.06</f>
        <v>13.2</v>
      </c>
    </row>
    <row r="15" spans="1:15">
      <c r="F15" s="1"/>
      <c r="G15" s="1"/>
      <c r="I15" s="1"/>
      <c r="L15" s="4"/>
      <c r="M15" s="4"/>
      <c r="N15" t="s">
        <v>149</v>
      </c>
    </row>
    <row r="16" spans="1:15">
      <c r="F16" s="1"/>
      <c r="G16" s="1"/>
      <c r="I16" s="1"/>
      <c r="L16" s="4"/>
      <c r="M16" s="4"/>
    </row>
    <row r="17" spans="2:15">
      <c r="F17" s="1"/>
      <c r="G17" s="1"/>
      <c r="I17" s="1"/>
      <c r="L17" s="4"/>
      <c r="M17" s="4"/>
      <c r="N17">
        <f>4+(M14*0.04)</f>
        <v>12.8</v>
      </c>
      <c r="O17" t="s">
        <v>159</v>
      </c>
    </row>
    <row r="18" spans="2:15">
      <c r="F18" s="1"/>
      <c r="G18" s="1"/>
    </row>
    <row r="19" spans="2:15">
      <c r="F19" s="1"/>
      <c r="G19" s="1"/>
    </row>
    <row r="20" spans="2:15">
      <c r="F20" s="1"/>
      <c r="G20" s="1"/>
    </row>
    <row r="21" spans="2:15">
      <c r="F21" s="1"/>
    </row>
    <row r="22" spans="2:15">
      <c r="F22" s="1"/>
    </row>
    <row r="23" spans="2:15">
      <c r="F23" s="1"/>
    </row>
    <row r="24" spans="2:15">
      <c r="F24" s="1"/>
    </row>
    <row r="25" spans="2:15">
      <c r="B25" s="1" t="s">
        <v>150</v>
      </c>
      <c r="C25" s="7" t="s">
        <v>151</v>
      </c>
      <c r="F25" s="1"/>
    </row>
    <row r="26" spans="2:15">
      <c r="F26" s="1"/>
    </row>
  </sheetData>
  <mergeCells count="3">
    <mergeCell ref="C1:D1"/>
    <mergeCell ref="F1:G1"/>
    <mergeCell ref="G3:G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NSG Pilkington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jb10021</dc:creator>
  <cp:lastModifiedBy>jb10021</cp:lastModifiedBy>
  <dcterms:created xsi:type="dcterms:W3CDTF">2016-01-05T13:40:48Z</dcterms:created>
  <dcterms:modified xsi:type="dcterms:W3CDTF">2016-01-07T15:06:40Z</dcterms:modified>
</cp:coreProperties>
</file>